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SSENZE" sheetId="1" r:id="rId1"/>
    <sheet name="VOTAZIONI" sheetId="2" r:id="rId2"/>
    <sheet name="INTERVENTI" sheetId="3" r:id="rId3"/>
    <sheet name="ritardi" sheetId="4" r:id="rId4"/>
  </sheets>
  <definedNames>
    <definedName name="_xlnm._FilterDatabase" localSheetId="0" hidden="1">'ASSENZE'!$A$1:$C$1</definedName>
    <definedName name="_xlnm._FilterDatabase" localSheetId="2" hidden="1">'INTERVENTI'!$A$1:$B$1</definedName>
    <definedName name="_xlnm._FilterDatabase" localSheetId="3" hidden="1">'ritardi'!$A$1:$D$1</definedName>
    <definedName name="_xlnm._FilterDatabase" localSheetId="1" hidden="1">'VOTAZIONI'!$A$1:$C$1</definedName>
    <definedName name="Excel_BuiltIn__FilterDatabase" localSheetId="2">'INTERVENTI'!$A$1:$B$1</definedName>
    <definedName name="Excel_BuiltIn__FilterDatabase" localSheetId="3">'ritardi'!$A$1:$D$1</definedName>
    <definedName name="Excel_BuiltIn__FilterDatabase" localSheetId="1">'VOTAZIONI'!$A$1:$C$1</definedName>
    <definedName name="_xlnm.Print_Area" localSheetId="0">'ASSENZE'!$A$1:$H$42</definedName>
    <definedName name="_xlnm.Print_Area" localSheetId="2">'INTERVENTI'!$A$1:$C$36</definedName>
    <definedName name="_xlnm.Print_Area" localSheetId="3">'ritardi'!$A$1:$D$31</definedName>
    <definedName name="_xlnm.Print_Area" localSheetId="1">'VOTAZIONI'!$A$1:$I$33</definedName>
  </definedNames>
  <calcPr fullCalcOnLoad="1"/>
</workbook>
</file>

<file path=xl/sharedStrings.xml><?xml version="1.0" encoding="utf-8"?>
<sst xmlns="http://schemas.openxmlformats.org/spreadsheetml/2006/main" count="190" uniqueCount="68">
  <si>
    <t>Consigliere</t>
  </si>
  <si>
    <t>assenze</t>
  </si>
  <si>
    <t>%</t>
  </si>
  <si>
    <t>votazioni</t>
  </si>
  <si>
    <t>interventi</t>
  </si>
  <si>
    <t>Amaddeo Diego Roberto</t>
  </si>
  <si>
    <t>Bruni Federica</t>
  </si>
  <si>
    <t>Ceci Gianfranco</t>
  </si>
  <si>
    <t>Deligios Ezio</t>
  </si>
  <si>
    <t>Gori Giorgio</t>
  </si>
  <si>
    <t>Marchesi Marzia</t>
  </si>
  <si>
    <t>Milesi Viviana</t>
  </si>
  <si>
    <t>Minuti Danilo</t>
  </si>
  <si>
    <t>Nespoli Denise</t>
  </si>
  <si>
    <t>Paganoni Simone</t>
  </si>
  <si>
    <t>Pecce Luisa</t>
  </si>
  <si>
    <t>Serra Massimiliano</t>
  </si>
  <si>
    <t>Ribolla Alberto</t>
  </si>
  <si>
    <t>Riccardi Francesca</t>
  </si>
  <si>
    <t>Rota Ferruccio</t>
  </si>
  <si>
    <t>Russo Romina</t>
  </si>
  <si>
    <t>Tremaglia Andrea</t>
  </si>
  <si>
    <t>Vergalli Alberto</t>
  </si>
  <si>
    <t>Angeloni Giacomo</t>
  </si>
  <si>
    <t>Brembilla Marco</t>
  </si>
  <si>
    <t>Gandi Sergio</t>
  </si>
  <si>
    <t>Ghisalberti Nadia</t>
  </si>
  <si>
    <t>Poli Loredana</t>
  </si>
  <si>
    <t>Zenoni Stefano</t>
  </si>
  <si>
    <t>totale</t>
  </si>
  <si>
    <t>LISTA GORI</t>
  </si>
  <si>
    <t>FRATELLI D'ITALIA</t>
  </si>
  <si>
    <t>M5S</t>
  </si>
  <si>
    <t xml:space="preserve">PD </t>
  </si>
  <si>
    <t>LEGA NORD</t>
  </si>
  <si>
    <t>FI</t>
  </si>
  <si>
    <t>uscite anticipate</t>
  </si>
  <si>
    <t>% presenza</t>
  </si>
  <si>
    <t>Totale consigli nel mandato</t>
  </si>
  <si>
    <t>Assenze per gruppo</t>
  </si>
  <si>
    <t>Consigli</t>
  </si>
  <si>
    <t>Totale votazioni nel mandato</t>
  </si>
  <si>
    <t>Votazione del gruppo</t>
  </si>
  <si>
    <t>Assenze</t>
  </si>
  <si>
    <t>entrati in ritardo</t>
  </si>
  <si>
    <t>Zaccarelli Eleonora</t>
  </si>
  <si>
    <t>Cremaschi Roberto</t>
  </si>
  <si>
    <t>Conti Stelio</t>
  </si>
  <si>
    <t>De Bernardis</t>
  </si>
  <si>
    <t>Facoetti Enrico</t>
  </si>
  <si>
    <t>Raineri Maddalena</t>
  </si>
  <si>
    <t>Tironi Stefano</t>
  </si>
  <si>
    <t>Togni Stefano</t>
  </si>
  <si>
    <t>APF</t>
  </si>
  <si>
    <t>LISTA STUCCHI</t>
  </si>
  <si>
    <t>Bianchi Filippo</t>
  </si>
  <si>
    <t>Bottaro Massimo</t>
  </si>
  <si>
    <t>Carrara Alessandro</t>
  </si>
  <si>
    <t>Nosari Luca</t>
  </si>
  <si>
    <t>Rovetta Stefano</t>
  </si>
  <si>
    <t>Ruzzini Oriana</t>
  </si>
  <si>
    <t>Stucchi Giacomo</t>
  </si>
  <si>
    <t>Messina Marcella</t>
  </si>
  <si>
    <t>Coter Sonia</t>
  </si>
  <si>
    <t>PATTO x BERGAMO</t>
  </si>
  <si>
    <t xml:space="preserve"> (subentrata)</t>
  </si>
  <si>
    <t>(subentrata)</t>
  </si>
  <si>
    <t>Valesini Francesco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</si>
</sst>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%"/>
    <numFmt numFmtId="171" formatCode="0.000%"/>
    <numFmt numFmtId="172" formatCode="0.0"/>
    <numFmt numFmtId="173" formatCode="[$-410]dddd\ d\ mmmm\ yyyy"/>
    <numFmt numFmtId="174" formatCode="[$-410]d\-mmm;@"/>
    <numFmt numFmtId="175" formatCode="0.0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h]:mm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/>
    </xf>
    <xf numFmtId="16" fontId="2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17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0" fontId="1" fillId="39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40" borderId="10" xfId="0" applyFont="1" applyFill="1" applyBorder="1" applyAlignment="1">
      <alignment horizontal="left" wrapText="1"/>
    </xf>
    <xf numFmtId="0" fontId="3" fillId="41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40" borderId="11" xfId="0" applyFont="1" applyFill="1" applyBorder="1" applyAlignment="1">
      <alignment horizontal="left" wrapText="1"/>
    </xf>
    <xf numFmtId="0" fontId="3" fillId="39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/>
    </xf>
    <xf numFmtId="0" fontId="3" fillId="41" borderId="10" xfId="0" applyFont="1" applyFill="1" applyBorder="1" applyAlignment="1">
      <alignment horizontal="left" wrapText="1"/>
    </xf>
    <xf numFmtId="0" fontId="3" fillId="42" borderId="10" xfId="0" applyFont="1" applyFill="1" applyBorder="1" applyAlignment="1">
      <alignment horizontal="left" wrapText="1"/>
    </xf>
    <xf numFmtId="0" fontId="3" fillId="43" borderId="11" xfId="0" applyFont="1" applyFill="1" applyBorder="1" applyAlignment="1">
      <alignment/>
    </xf>
    <xf numFmtId="0" fontId="0" fillId="39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1" fontId="0" fillId="44" borderId="10" xfId="0" applyNumberFormat="1" applyFont="1" applyFill="1" applyBorder="1" applyAlignment="1">
      <alignment horizontal="center"/>
    </xf>
    <xf numFmtId="170" fontId="1" fillId="44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3" fillId="44" borderId="10" xfId="0" applyFont="1" applyFill="1" applyBorder="1" applyAlignment="1">
      <alignment horizontal="left"/>
    </xf>
    <xf numFmtId="0" fontId="3" fillId="40" borderId="11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left" wrapText="1"/>
    </xf>
    <xf numFmtId="0" fontId="3" fillId="42" borderId="11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1" fontId="1" fillId="34" borderId="10" xfId="0" applyNumberFormat="1" applyFont="1" applyFill="1" applyBorder="1" applyAlignment="1">
      <alignment horizontal="center"/>
    </xf>
    <xf numFmtId="170" fontId="1" fillId="38" borderId="10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right"/>
    </xf>
    <xf numFmtId="0" fontId="3" fillId="43" borderId="10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horizontal="left" wrapText="1"/>
    </xf>
    <xf numFmtId="0" fontId="3" fillId="44" borderId="13" xfId="0" applyFont="1" applyFill="1" applyBorder="1" applyAlignment="1">
      <alignment/>
    </xf>
    <xf numFmtId="0" fontId="0" fillId="44" borderId="13" xfId="0" applyFont="1" applyFill="1" applyBorder="1" applyAlignment="1">
      <alignment horizontal="center"/>
    </xf>
    <xf numFmtId="170" fontId="1" fillId="44" borderId="13" xfId="0" applyNumberFormat="1" applyFont="1" applyFill="1" applyBorder="1" applyAlignment="1">
      <alignment horizontal="center"/>
    </xf>
    <xf numFmtId="170" fontId="1" fillId="44" borderId="12" xfId="0" applyNumberFormat="1" applyFont="1" applyFill="1" applyBorder="1" applyAlignment="1">
      <alignment horizontal="center"/>
    </xf>
    <xf numFmtId="0" fontId="2" fillId="44" borderId="0" xfId="0" applyFont="1" applyFill="1" applyAlignment="1">
      <alignment/>
    </xf>
    <xf numFmtId="0" fontId="0" fillId="44" borderId="0" xfId="0" applyFill="1" applyAlignment="1">
      <alignment/>
    </xf>
    <xf numFmtId="170" fontId="0" fillId="0" borderId="0" xfId="0" applyNumberFormat="1" applyAlignment="1">
      <alignment horizontal="center"/>
    </xf>
    <xf numFmtId="1" fontId="1" fillId="39" borderId="12" xfId="0" applyNumberFormat="1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3" fillId="41" borderId="14" xfId="0" applyFont="1" applyFill="1" applyBorder="1" applyAlignment="1">
      <alignment horizontal="left" wrapText="1"/>
    </xf>
    <xf numFmtId="0" fontId="1" fillId="4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0" fontId="1" fillId="36" borderId="10" xfId="0" applyNumberFormat="1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40" sqref="I40"/>
    </sheetView>
  </sheetViews>
  <sheetFormatPr defaultColWidth="8.8515625" defaultRowHeight="12.75" customHeight="1"/>
  <cols>
    <col min="1" max="1" width="23.7109375" style="13" customWidth="1"/>
    <col min="2" max="2" width="12.57421875" style="14" customWidth="1"/>
    <col min="3" max="3" width="16.7109375" style="7" customWidth="1"/>
    <col min="4" max="4" width="4.00390625" style="6" customWidth="1"/>
    <col min="5" max="5" width="17.421875" style="6" customWidth="1"/>
    <col min="6" max="6" width="8.140625" style="6" customWidth="1"/>
    <col min="7" max="7" width="0" style="6" hidden="1" customWidth="1"/>
    <col min="8" max="8" width="9.8515625" style="6" customWidth="1"/>
    <col min="9" max="9" width="14.8515625" style="6" customWidth="1"/>
    <col min="10" max="21" width="2.7109375" style="6" customWidth="1"/>
    <col min="22" max="16384" width="8.8515625" style="6" customWidth="1"/>
  </cols>
  <sheetData>
    <row r="1" spans="1:8" ht="12.75" customHeight="1">
      <c r="A1" s="3" t="s">
        <v>0</v>
      </c>
      <c r="B1" s="3" t="s">
        <v>1</v>
      </c>
      <c r="C1" s="5" t="s">
        <v>37</v>
      </c>
      <c r="E1" s="89" t="s">
        <v>38</v>
      </c>
      <c r="F1" s="89"/>
      <c r="G1" s="89"/>
      <c r="H1" s="89"/>
    </row>
    <row r="2" spans="1:8" ht="12.75" customHeight="1">
      <c r="A2" s="32" t="s">
        <v>5</v>
      </c>
      <c r="B2" s="86">
        <v>0</v>
      </c>
      <c r="C2" s="87">
        <f aca="true" t="shared" si="0" ref="C2:C34">100%-(B2/24)</f>
        <v>1</v>
      </c>
      <c r="D2" s="15"/>
      <c r="E2" s="90">
        <v>24</v>
      </c>
      <c r="F2" s="90"/>
      <c r="G2" s="90"/>
      <c r="H2" s="90"/>
    </row>
    <row r="3" spans="1:3" ht="12.75" customHeight="1">
      <c r="A3" s="32" t="s">
        <v>56</v>
      </c>
      <c r="B3" s="86">
        <v>0</v>
      </c>
      <c r="C3" s="87">
        <f t="shared" si="0"/>
        <v>1</v>
      </c>
    </row>
    <row r="4" spans="1:3" ht="12.75" customHeight="1">
      <c r="A4" s="33" t="s">
        <v>57</v>
      </c>
      <c r="B4" s="86">
        <v>0</v>
      </c>
      <c r="C4" s="87">
        <f t="shared" si="0"/>
        <v>1</v>
      </c>
    </row>
    <row r="5" spans="1:3" ht="12.75" customHeight="1">
      <c r="A5" s="40" t="s">
        <v>48</v>
      </c>
      <c r="B5" s="86">
        <v>0</v>
      </c>
      <c r="C5" s="87">
        <f t="shared" si="0"/>
        <v>1</v>
      </c>
    </row>
    <row r="6" spans="1:4" ht="12.75" customHeight="1">
      <c r="A6" s="40" t="s">
        <v>8</v>
      </c>
      <c r="B6" s="26">
        <v>0</v>
      </c>
      <c r="C6" s="87">
        <f t="shared" si="0"/>
        <v>1</v>
      </c>
      <c r="D6" s="16"/>
    </row>
    <row r="7" spans="1:3" ht="12.75" customHeight="1">
      <c r="A7" s="45" t="s">
        <v>26</v>
      </c>
      <c r="B7" s="86">
        <v>0</v>
      </c>
      <c r="C7" s="87">
        <f t="shared" si="0"/>
        <v>1</v>
      </c>
    </row>
    <row r="8" spans="1:8" ht="12.75" customHeight="1">
      <c r="A8" s="37" t="s">
        <v>9</v>
      </c>
      <c r="B8" s="26">
        <v>0</v>
      </c>
      <c r="C8" s="87">
        <f t="shared" si="0"/>
        <v>1</v>
      </c>
      <c r="E8" s="89" t="s">
        <v>39</v>
      </c>
      <c r="F8" s="89"/>
      <c r="G8" s="11" t="s">
        <v>40</v>
      </c>
      <c r="H8" s="11" t="s">
        <v>2</v>
      </c>
    </row>
    <row r="9" spans="1:8" ht="12.75" customHeight="1">
      <c r="A9" s="38" t="s">
        <v>11</v>
      </c>
      <c r="B9" s="86">
        <v>0</v>
      </c>
      <c r="C9" s="87">
        <f t="shared" si="0"/>
        <v>1</v>
      </c>
      <c r="E9" s="53" t="s">
        <v>31</v>
      </c>
      <c r="F9" s="54">
        <v>0</v>
      </c>
      <c r="G9" s="56">
        <v>24</v>
      </c>
      <c r="H9" s="56">
        <v>0</v>
      </c>
    </row>
    <row r="10" spans="1:8" ht="12.75" customHeight="1">
      <c r="A10" s="37" t="s">
        <v>12</v>
      </c>
      <c r="B10" s="86">
        <v>0</v>
      </c>
      <c r="C10" s="87">
        <f t="shared" si="0"/>
        <v>1</v>
      </c>
      <c r="E10" s="53" t="s">
        <v>54</v>
      </c>
      <c r="F10" s="54">
        <v>0</v>
      </c>
      <c r="G10" s="56">
        <v>48</v>
      </c>
      <c r="H10" s="56">
        <v>0</v>
      </c>
    </row>
    <row r="11" spans="1:8" ht="12.75" customHeight="1">
      <c r="A11" s="61" t="s">
        <v>58</v>
      </c>
      <c r="B11" s="26">
        <v>0</v>
      </c>
      <c r="C11" s="87">
        <f t="shared" si="0"/>
        <v>1</v>
      </c>
      <c r="E11" s="57" t="s">
        <v>64</v>
      </c>
      <c r="F11" s="58">
        <v>0</v>
      </c>
      <c r="G11" s="30">
        <v>24</v>
      </c>
      <c r="H11" s="30">
        <v>0</v>
      </c>
    </row>
    <row r="12" spans="1:8" ht="12.75" customHeight="1">
      <c r="A12" s="35" t="s">
        <v>14</v>
      </c>
      <c r="B12" s="86">
        <v>0</v>
      </c>
      <c r="C12" s="87">
        <f t="shared" si="0"/>
        <v>1</v>
      </c>
      <c r="E12" s="60" t="s">
        <v>33</v>
      </c>
      <c r="F12" s="55">
        <v>8</v>
      </c>
      <c r="G12" s="56">
        <v>240</v>
      </c>
      <c r="H12" s="56">
        <v>0.03333333333333333</v>
      </c>
    </row>
    <row r="13" spans="1:8" ht="12.75" customHeight="1">
      <c r="A13" s="37" t="s">
        <v>60</v>
      </c>
      <c r="B13" s="86">
        <v>0</v>
      </c>
      <c r="C13" s="87">
        <f t="shared" si="0"/>
        <v>1</v>
      </c>
      <c r="E13" s="32" t="s">
        <v>30</v>
      </c>
      <c r="F13" s="51">
        <v>10</v>
      </c>
      <c r="G13" s="52">
        <v>216</v>
      </c>
      <c r="H13" s="52">
        <v>0.046296296296296294</v>
      </c>
    </row>
    <row r="14" spans="1:8" ht="12.75" customHeight="1">
      <c r="A14" s="37" t="s">
        <v>16</v>
      </c>
      <c r="B14" s="86">
        <v>0</v>
      </c>
      <c r="C14" s="87">
        <f t="shared" si="0"/>
        <v>1</v>
      </c>
      <c r="E14" s="53" t="s">
        <v>53</v>
      </c>
      <c r="F14" s="54">
        <v>2</v>
      </c>
      <c r="G14" s="56">
        <v>24</v>
      </c>
      <c r="H14" s="56">
        <v>0.08333333333333333</v>
      </c>
    </row>
    <row r="15" spans="1:8" ht="12.75" customHeight="1">
      <c r="A15" s="37" t="s">
        <v>21</v>
      </c>
      <c r="B15" s="86">
        <v>0</v>
      </c>
      <c r="C15" s="87">
        <f t="shared" si="0"/>
        <v>1</v>
      </c>
      <c r="E15" s="53" t="s">
        <v>35</v>
      </c>
      <c r="F15" s="54">
        <v>2</v>
      </c>
      <c r="G15" s="56">
        <v>24</v>
      </c>
      <c r="H15" s="56">
        <v>0.08333333333333333</v>
      </c>
    </row>
    <row r="16" spans="1:8" ht="12.75" customHeight="1">
      <c r="A16" s="45" t="s">
        <v>23</v>
      </c>
      <c r="B16" s="70">
        <v>1</v>
      </c>
      <c r="C16" s="4">
        <f t="shared" si="0"/>
        <v>0.9583333333333334</v>
      </c>
      <c r="E16" s="75" t="s">
        <v>34</v>
      </c>
      <c r="F16" s="76">
        <v>21</v>
      </c>
      <c r="G16" s="77">
        <v>168</v>
      </c>
      <c r="H16" s="77">
        <v>0.125</v>
      </c>
    </row>
    <row r="17" spans="1:8" ht="12.75" customHeight="1">
      <c r="A17" s="34" t="s">
        <v>47</v>
      </c>
      <c r="B17" s="3">
        <v>1</v>
      </c>
      <c r="C17" s="4">
        <f t="shared" si="0"/>
        <v>0.9583333333333334</v>
      </c>
      <c r="E17" s="68" t="s">
        <v>32</v>
      </c>
      <c r="F17" s="69">
        <v>3</v>
      </c>
      <c r="G17" s="69">
        <v>24</v>
      </c>
      <c r="H17" s="78">
        <v>0.125</v>
      </c>
    </row>
    <row r="18" spans="1:3" ht="12.75" customHeight="1">
      <c r="A18" s="34" t="s">
        <v>49</v>
      </c>
      <c r="B18" s="23">
        <v>1</v>
      </c>
      <c r="C18" s="4">
        <f t="shared" si="0"/>
        <v>0.9583333333333334</v>
      </c>
    </row>
    <row r="19" spans="1:3" ht="12.75" customHeight="1">
      <c r="A19" s="45" t="s">
        <v>10</v>
      </c>
      <c r="B19" s="70">
        <v>1</v>
      </c>
      <c r="C19" s="4">
        <f t="shared" si="0"/>
        <v>0.9583333333333334</v>
      </c>
    </row>
    <row r="20" spans="1:3" ht="12.75" customHeight="1">
      <c r="A20" s="45" t="s">
        <v>62</v>
      </c>
      <c r="B20" s="70">
        <v>1</v>
      </c>
      <c r="C20" s="4">
        <f t="shared" si="0"/>
        <v>0.9583333333333334</v>
      </c>
    </row>
    <row r="21" spans="1:3" ht="12.75" customHeight="1">
      <c r="A21" s="37" t="s">
        <v>13</v>
      </c>
      <c r="B21" s="70">
        <v>1</v>
      </c>
      <c r="C21" s="4">
        <f t="shared" si="0"/>
        <v>0.9583333333333334</v>
      </c>
    </row>
    <row r="22" spans="1:3" ht="12.75" customHeight="1">
      <c r="A22" s="45" t="s">
        <v>27</v>
      </c>
      <c r="B22" s="70">
        <v>1</v>
      </c>
      <c r="C22" s="4">
        <f t="shared" si="0"/>
        <v>0.9583333333333334</v>
      </c>
    </row>
    <row r="23" spans="1:3" ht="12.75" customHeight="1">
      <c r="A23" s="36" t="s">
        <v>18</v>
      </c>
      <c r="B23" s="70">
        <v>1</v>
      </c>
      <c r="C23" s="4">
        <f t="shared" si="0"/>
        <v>0.9583333333333334</v>
      </c>
    </row>
    <row r="24" spans="1:3" ht="12.75" customHeight="1">
      <c r="A24" s="37" t="s">
        <v>19</v>
      </c>
      <c r="B24" s="70">
        <v>1</v>
      </c>
      <c r="C24" s="4">
        <f t="shared" si="0"/>
        <v>0.9583333333333334</v>
      </c>
    </row>
    <row r="25" spans="1:3" ht="12.75" customHeight="1">
      <c r="A25" s="36" t="s">
        <v>59</v>
      </c>
      <c r="B25" s="70">
        <v>1</v>
      </c>
      <c r="C25" s="4">
        <f t="shared" si="0"/>
        <v>0.9583333333333334</v>
      </c>
    </row>
    <row r="26" spans="1:3" ht="12.75" customHeight="1">
      <c r="A26" s="37" t="s">
        <v>20</v>
      </c>
      <c r="B26" s="70">
        <v>1</v>
      </c>
      <c r="C26" s="4">
        <f t="shared" si="0"/>
        <v>0.9583333333333334</v>
      </c>
    </row>
    <row r="27" spans="1:3" ht="12.75" customHeight="1">
      <c r="A27" s="63" t="s">
        <v>52</v>
      </c>
      <c r="B27" s="24">
        <v>1</v>
      </c>
      <c r="C27" s="4">
        <f t="shared" si="0"/>
        <v>0.9583333333333334</v>
      </c>
    </row>
    <row r="28" spans="1:3" ht="12.75" customHeight="1">
      <c r="A28" s="38" t="s">
        <v>45</v>
      </c>
      <c r="B28" s="70">
        <v>1</v>
      </c>
      <c r="C28" s="4">
        <f t="shared" si="0"/>
        <v>0.9583333333333334</v>
      </c>
    </row>
    <row r="29" spans="1:3" ht="12.75" customHeight="1">
      <c r="A29" s="44" t="s">
        <v>55</v>
      </c>
      <c r="B29" s="3">
        <v>2</v>
      </c>
      <c r="C29" s="4">
        <f t="shared" si="0"/>
        <v>0.9166666666666666</v>
      </c>
    </row>
    <row r="30" spans="1:3" ht="12.75" customHeight="1">
      <c r="A30" s="44" t="s">
        <v>6</v>
      </c>
      <c r="B30" s="24">
        <v>2</v>
      </c>
      <c r="C30" s="4">
        <f t="shared" si="0"/>
        <v>0.9166666666666666</v>
      </c>
    </row>
    <row r="31" spans="1:3" ht="12.75" customHeight="1">
      <c r="A31" s="34" t="s">
        <v>7</v>
      </c>
      <c r="B31" s="3">
        <v>2</v>
      </c>
      <c r="C31" s="4">
        <f t="shared" si="0"/>
        <v>0.9166666666666666</v>
      </c>
    </row>
    <row r="32" spans="1:3" ht="12.75" customHeight="1">
      <c r="A32" s="35" t="s">
        <v>46</v>
      </c>
      <c r="B32" s="3">
        <v>2</v>
      </c>
      <c r="C32" s="4">
        <f t="shared" si="0"/>
        <v>0.9166666666666666</v>
      </c>
    </row>
    <row r="33" spans="1:3" ht="12.75" customHeight="1">
      <c r="A33" s="72" t="s">
        <v>25</v>
      </c>
      <c r="B33" s="70">
        <v>2</v>
      </c>
      <c r="C33" s="4">
        <f t="shared" si="0"/>
        <v>0.9166666666666666</v>
      </c>
    </row>
    <row r="34" spans="1:3" ht="12.75" customHeight="1">
      <c r="A34" s="41" t="s">
        <v>22</v>
      </c>
      <c r="B34" s="24">
        <v>2</v>
      </c>
      <c r="C34" s="4">
        <f t="shared" si="0"/>
        <v>0.9166666666666666</v>
      </c>
    </row>
    <row r="35" spans="1:4" ht="12.75" customHeight="1">
      <c r="A35" s="42" t="s">
        <v>63</v>
      </c>
      <c r="B35" s="3">
        <v>2</v>
      </c>
      <c r="C35" s="4">
        <f>100%-(B35/17)</f>
        <v>0.8823529411764706</v>
      </c>
      <c r="D35" s="6" t="s">
        <v>65</v>
      </c>
    </row>
    <row r="36" spans="1:3" ht="12.75" customHeight="1">
      <c r="A36" s="65" t="s">
        <v>50</v>
      </c>
      <c r="B36" s="70">
        <v>3</v>
      </c>
      <c r="C36" s="4">
        <f aca="true" t="shared" si="1" ref="C36:C43">100%-(B36/24)</f>
        <v>0.875</v>
      </c>
    </row>
    <row r="37" spans="1:3" ht="12.75" customHeight="1">
      <c r="A37" s="64" t="s">
        <v>61</v>
      </c>
      <c r="B37" s="24">
        <v>3</v>
      </c>
      <c r="C37" s="4">
        <f t="shared" si="1"/>
        <v>0.875</v>
      </c>
    </row>
    <row r="38" spans="1:3" ht="12.75" customHeight="1">
      <c r="A38" s="72" t="s">
        <v>28</v>
      </c>
      <c r="B38" s="70">
        <v>3</v>
      </c>
      <c r="C38" s="4">
        <f t="shared" si="1"/>
        <v>0.875</v>
      </c>
    </row>
    <row r="39" spans="1:3" ht="12.75" customHeight="1">
      <c r="A39" s="72" t="s">
        <v>24</v>
      </c>
      <c r="B39" s="70">
        <v>4</v>
      </c>
      <c r="C39" s="4">
        <f t="shared" si="1"/>
        <v>0.8333333333333334</v>
      </c>
    </row>
    <row r="40" spans="1:3" ht="12.75" customHeight="1">
      <c r="A40" s="33" t="s">
        <v>51</v>
      </c>
      <c r="B40" s="70">
        <v>4</v>
      </c>
      <c r="C40" s="4">
        <f t="shared" si="1"/>
        <v>0.8333333333333334</v>
      </c>
    </row>
    <row r="41" spans="1:3" ht="12.75" customHeight="1">
      <c r="A41" s="40" t="s">
        <v>15</v>
      </c>
      <c r="B41" s="70">
        <v>6</v>
      </c>
      <c r="C41" s="4">
        <f t="shared" si="1"/>
        <v>0.75</v>
      </c>
    </row>
    <row r="42" spans="1:3" ht="12.75" customHeight="1">
      <c r="A42" s="72" t="s">
        <v>67</v>
      </c>
      <c r="B42" s="70">
        <v>6</v>
      </c>
      <c r="C42" s="4">
        <f t="shared" si="1"/>
        <v>0.75</v>
      </c>
    </row>
    <row r="43" spans="1:3" ht="12.75" customHeight="1">
      <c r="A43" s="73" t="s">
        <v>17</v>
      </c>
      <c r="B43" s="85">
        <v>8</v>
      </c>
      <c r="C43" s="67">
        <f t="shared" si="1"/>
        <v>0.6666666666666667</v>
      </c>
    </row>
  </sheetData>
  <sheetProtection selectLockedCells="1" selectUnlockedCells="1"/>
  <autoFilter ref="A1:C1">
    <sortState ref="A2:C43">
      <sortCondition descending="1" sortBy="value" ref="C2:C43"/>
    </sortState>
  </autoFilter>
  <mergeCells count="3">
    <mergeCell ref="E1:H1"/>
    <mergeCell ref="E2:H2"/>
    <mergeCell ref="E8:F8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30" sqref="D30"/>
    </sheetView>
  </sheetViews>
  <sheetFormatPr defaultColWidth="9.140625" defaultRowHeight="12.75" customHeight="1"/>
  <cols>
    <col min="1" max="1" width="20.8515625" style="17" customWidth="1"/>
    <col min="2" max="2" width="15.28125" style="18" customWidth="1"/>
    <col min="3" max="3" width="11.421875" style="81" customWidth="1"/>
    <col min="4" max="4" width="3.28125" style="0" customWidth="1"/>
    <col min="5" max="5" width="25.00390625" style="0" customWidth="1"/>
    <col min="6" max="7" width="0" style="0" hidden="1" customWidth="1"/>
    <col min="8" max="8" width="8.421875" style="0" customWidth="1"/>
    <col min="9" max="9" width="7.57421875" style="0" customWidth="1"/>
  </cols>
  <sheetData>
    <row r="1" spans="1:10" s="19" customFormat="1" ht="12.75" customHeight="1">
      <c r="A1" s="8" t="s">
        <v>0</v>
      </c>
      <c r="B1" s="3" t="s">
        <v>3</v>
      </c>
      <c r="C1" s="10" t="s">
        <v>2</v>
      </c>
      <c r="E1" s="46"/>
      <c r="F1" s="46"/>
      <c r="G1" s="46"/>
      <c r="H1" s="46"/>
      <c r="I1" s="47"/>
      <c r="J1" s="47"/>
    </row>
    <row r="2" spans="1:10" ht="12.75" customHeight="1">
      <c r="A2" s="32" t="s">
        <v>56</v>
      </c>
      <c r="B2" s="86">
        <f>338</f>
        <v>338</v>
      </c>
      <c r="C2" s="87">
        <f aca="true" t="shared" si="0" ref="C2:C28">B2/338</f>
        <v>1</v>
      </c>
      <c r="E2" s="49" t="s">
        <v>41</v>
      </c>
      <c r="F2" s="50"/>
      <c r="G2" s="50"/>
      <c r="H2" s="50">
        <v>338</v>
      </c>
      <c r="I2" s="48"/>
      <c r="J2" s="48"/>
    </row>
    <row r="3" spans="1:3" ht="12.75" customHeight="1">
      <c r="A3" s="42" t="s">
        <v>47</v>
      </c>
      <c r="B3" s="86">
        <f>338</f>
        <v>338</v>
      </c>
      <c r="C3" s="87">
        <f t="shared" si="0"/>
        <v>1</v>
      </c>
    </row>
    <row r="4" spans="1:3" ht="12.75" customHeight="1">
      <c r="A4" s="40" t="s">
        <v>48</v>
      </c>
      <c r="B4" s="86">
        <f>338</f>
        <v>338</v>
      </c>
      <c r="C4" s="87">
        <f t="shared" si="0"/>
        <v>1</v>
      </c>
    </row>
    <row r="5" spans="1:8" ht="12.75" customHeight="1">
      <c r="A5" s="32" t="s">
        <v>5</v>
      </c>
      <c r="B5" s="70">
        <f>337</f>
        <v>337</v>
      </c>
      <c r="C5" s="4">
        <f t="shared" si="0"/>
        <v>0.9970414201183432</v>
      </c>
      <c r="E5" s="8" t="s">
        <v>42</v>
      </c>
      <c r="F5" s="2" t="s">
        <v>43</v>
      </c>
      <c r="G5" s="2" t="s">
        <v>40</v>
      </c>
      <c r="H5" s="2" t="s">
        <v>2</v>
      </c>
    </row>
    <row r="6" spans="1:8" ht="12.75" customHeight="1">
      <c r="A6" s="74" t="s">
        <v>11</v>
      </c>
      <c r="B6" s="70">
        <f>336</f>
        <v>336</v>
      </c>
      <c r="C6" s="4">
        <f t="shared" si="0"/>
        <v>0.9940828402366864</v>
      </c>
      <c r="E6" s="32" t="s">
        <v>64</v>
      </c>
      <c r="F6" s="2">
        <v>953</v>
      </c>
      <c r="G6" s="2">
        <v>971</v>
      </c>
      <c r="H6" s="20">
        <v>0.9940828402366864</v>
      </c>
    </row>
    <row r="7" spans="1:8" ht="12.75" customHeight="1">
      <c r="A7" s="35" t="s">
        <v>14</v>
      </c>
      <c r="B7" s="70">
        <f>336</f>
        <v>336</v>
      </c>
      <c r="C7" s="4">
        <f t="shared" si="0"/>
        <v>0.9940828402366864</v>
      </c>
      <c r="E7" s="9" t="s">
        <v>30</v>
      </c>
      <c r="F7" s="2">
        <v>5677</v>
      </c>
      <c r="G7" s="2">
        <v>5826</v>
      </c>
      <c r="H7" s="20">
        <v>0.9529914529914529</v>
      </c>
    </row>
    <row r="8" spans="1:8" ht="12.75" customHeight="1">
      <c r="A8" s="38" t="s">
        <v>45</v>
      </c>
      <c r="B8" s="70">
        <f>336</f>
        <v>336</v>
      </c>
      <c r="C8" s="4">
        <f t="shared" si="0"/>
        <v>0.9940828402366864</v>
      </c>
      <c r="E8" s="53" t="s">
        <v>33</v>
      </c>
      <c r="F8" s="2">
        <v>1845</v>
      </c>
      <c r="G8" s="2">
        <v>1942</v>
      </c>
      <c r="H8" s="20">
        <v>0.9375739644970414</v>
      </c>
    </row>
    <row r="9" spans="1:8" ht="12.75" customHeight="1">
      <c r="A9" s="36" t="s">
        <v>59</v>
      </c>
      <c r="B9" s="70">
        <f>335</f>
        <v>335</v>
      </c>
      <c r="C9" s="4">
        <f t="shared" si="0"/>
        <v>0.9911242603550295</v>
      </c>
      <c r="E9" s="9" t="s">
        <v>31</v>
      </c>
      <c r="F9" s="2">
        <v>1836</v>
      </c>
      <c r="G9" s="2">
        <v>1942</v>
      </c>
      <c r="H9" s="20">
        <v>0.9349112426035503</v>
      </c>
    </row>
    <row r="10" spans="1:8" ht="12.75" customHeight="1">
      <c r="A10" s="36" t="s">
        <v>8</v>
      </c>
      <c r="B10" s="70">
        <f>334</f>
        <v>334</v>
      </c>
      <c r="C10" s="4">
        <f t="shared" si="0"/>
        <v>0.9881656804733728</v>
      </c>
      <c r="E10" s="57" t="s">
        <v>53</v>
      </c>
      <c r="F10" s="2">
        <v>10881</v>
      </c>
      <c r="G10" s="2">
        <v>11652</v>
      </c>
      <c r="H10" s="20">
        <v>0.8579881656804734</v>
      </c>
    </row>
    <row r="11" spans="1:8" ht="12.75" customHeight="1">
      <c r="A11" s="37" t="s">
        <v>60</v>
      </c>
      <c r="B11" s="70">
        <f>333</f>
        <v>333</v>
      </c>
      <c r="C11" s="4">
        <f t="shared" si="0"/>
        <v>0.985207100591716</v>
      </c>
      <c r="E11" s="59" t="s">
        <v>54</v>
      </c>
      <c r="F11" s="2">
        <v>859</v>
      </c>
      <c r="G11" s="2">
        <v>971</v>
      </c>
      <c r="H11" s="20">
        <v>0.849112426035503</v>
      </c>
    </row>
    <row r="12" spans="1:8" ht="12.75" customHeight="1">
      <c r="A12" s="37" t="s">
        <v>57</v>
      </c>
      <c r="B12" s="70">
        <f>331</f>
        <v>331</v>
      </c>
      <c r="C12" s="4">
        <f t="shared" si="0"/>
        <v>0.9792899408284024</v>
      </c>
      <c r="E12" s="57" t="s">
        <v>34</v>
      </c>
      <c r="F12" s="2">
        <v>2663</v>
      </c>
      <c r="G12" s="2">
        <v>2913</v>
      </c>
      <c r="H12" s="20">
        <v>0.7967032967032966</v>
      </c>
    </row>
    <row r="13" spans="1:8" ht="12.75" customHeight="1">
      <c r="A13" s="37" t="s">
        <v>16</v>
      </c>
      <c r="B13" s="70">
        <f>329</f>
        <v>329</v>
      </c>
      <c r="C13" s="4">
        <f t="shared" si="0"/>
        <v>0.9733727810650887</v>
      </c>
      <c r="E13" s="9" t="s">
        <v>32</v>
      </c>
      <c r="F13" s="1">
        <v>1649</v>
      </c>
      <c r="G13" s="1">
        <v>1942</v>
      </c>
      <c r="H13" s="20">
        <v>0.7781065088757396</v>
      </c>
    </row>
    <row r="14" spans="1:8" ht="12.75" customHeight="1">
      <c r="A14" s="63" t="s">
        <v>52</v>
      </c>
      <c r="B14" s="70">
        <f>328</f>
        <v>328</v>
      </c>
      <c r="C14" s="4">
        <f t="shared" si="0"/>
        <v>0.9704142011834319</v>
      </c>
      <c r="E14" s="53" t="s">
        <v>35</v>
      </c>
      <c r="F14" s="1">
        <v>2851</v>
      </c>
      <c r="G14" s="1">
        <v>3884</v>
      </c>
      <c r="H14" s="20">
        <v>0.7366863905325444</v>
      </c>
    </row>
    <row r="15" spans="1:5" ht="12.75" customHeight="1">
      <c r="A15" s="37" t="s">
        <v>13</v>
      </c>
      <c r="B15" s="70">
        <f>326</f>
        <v>326</v>
      </c>
      <c r="C15" s="4">
        <f t="shared" si="0"/>
        <v>0.9644970414201184</v>
      </c>
      <c r="D15" s="21"/>
      <c r="E15" s="21"/>
    </row>
    <row r="16" spans="1:3" ht="12.75" customHeight="1">
      <c r="A16" s="41" t="s">
        <v>22</v>
      </c>
      <c r="B16" s="70">
        <f>321</f>
        <v>321</v>
      </c>
      <c r="C16" s="4">
        <f t="shared" si="0"/>
        <v>0.9497041420118343</v>
      </c>
    </row>
    <row r="17" spans="1:4" ht="12.75" customHeight="1">
      <c r="A17" s="44" t="s">
        <v>55</v>
      </c>
      <c r="B17" s="70">
        <f>320</f>
        <v>320</v>
      </c>
      <c r="C17" s="4">
        <f t="shared" si="0"/>
        <v>0.9467455621301775</v>
      </c>
      <c r="D17" s="21"/>
    </row>
    <row r="18" spans="1:3" ht="12.75" customHeight="1">
      <c r="A18" s="34" t="s">
        <v>49</v>
      </c>
      <c r="B18" s="70">
        <f>318</f>
        <v>318</v>
      </c>
      <c r="C18" s="4">
        <f t="shared" si="0"/>
        <v>0.9408284023668639</v>
      </c>
    </row>
    <row r="19" spans="1:4" ht="12.75" customHeight="1">
      <c r="A19" s="37" t="s">
        <v>19</v>
      </c>
      <c r="B19" s="70">
        <f>318</f>
        <v>318</v>
      </c>
      <c r="C19" s="4">
        <f t="shared" si="0"/>
        <v>0.9408284023668639</v>
      </c>
      <c r="D19" s="21"/>
    </row>
    <row r="20" spans="1:4" ht="12.75" customHeight="1">
      <c r="A20" s="61" t="s">
        <v>58</v>
      </c>
      <c r="B20" s="70">
        <f>316</f>
        <v>316</v>
      </c>
      <c r="C20" s="4">
        <f t="shared" si="0"/>
        <v>0.9349112426035503</v>
      </c>
      <c r="D20" s="21"/>
    </row>
    <row r="21" spans="1:3" ht="12.75" customHeight="1">
      <c r="A21" s="37" t="s">
        <v>20</v>
      </c>
      <c r="B21" s="70">
        <f>316</f>
        <v>316</v>
      </c>
      <c r="C21" s="4">
        <f t="shared" si="0"/>
        <v>0.9349112426035503</v>
      </c>
    </row>
    <row r="22" spans="1:3" ht="12.75" customHeight="1">
      <c r="A22" s="37" t="s">
        <v>21</v>
      </c>
      <c r="B22" s="70">
        <f>316</f>
        <v>316</v>
      </c>
      <c r="C22" s="4">
        <f t="shared" si="0"/>
        <v>0.9349112426035503</v>
      </c>
    </row>
    <row r="23" spans="1:3" ht="12.75" customHeight="1">
      <c r="A23" s="37" t="s">
        <v>9</v>
      </c>
      <c r="B23" s="70">
        <f>312</f>
        <v>312</v>
      </c>
      <c r="C23" s="4">
        <f t="shared" si="0"/>
        <v>0.9230769230769231</v>
      </c>
    </row>
    <row r="24" spans="1:3" ht="12.75" customHeight="1">
      <c r="A24" s="36" t="s">
        <v>18</v>
      </c>
      <c r="B24" s="70">
        <f>303</f>
        <v>303</v>
      </c>
      <c r="C24" s="4">
        <f t="shared" si="0"/>
        <v>0.8964497041420119</v>
      </c>
    </row>
    <row r="25" spans="1:4" ht="12.75" customHeight="1">
      <c r="A25" s="37" t="s">
        <v>51</v>
      </c>
      <c r="B25" s="70">
        <f>302</f>
        <v>302</v>
      </c>
      <c r="C25" s="4">
        <f t="shared" si="0"/>
        <v>0.893491124260355</v>
      </c>
      <c r="D25" s="21"/>
    </row>
    <row r="26" spans="1:3" ht="12.75" customHeight="1">
      <c r="A26" s="35" t="s">
        <v>46</v>
      </c>
      <c r="B26" s="70">
        <f>290</f>
        <v>290</v>
      </c>
      <c r="C26" s="4">
        <f t="shared" si="0"/>
        <v>0.8579881656804734</v>
      </c>
    </row>
    <row r="27" spans="1:3" ht="12.75" customHeight="1">
      <c r="A27" s="39" t="s">
        <v>50</v>
      </c>
      <c r="B27" s="70">
        <f>284</f>
        <v>284</v>
      </c>
      <c r="C27" s="4">
        <f t="shared" si="0"/>
        <v>0.8402366863905325</v>
      </c>
    </row>
    <row r="28" spans="1:4" ht="12.75" customHeight="1">
      <c r="A28" s="37" t="s">
        <v>12</v>
      </c>
      <c r="B28" s="70">
        <f>258</f>
        <v>258</v>
      </c>
      <c r="C28" s="4">
        <f t="shared" si="0"/>
        <v>0.7633136094674556</v>
      </c>
      <c r="D28" s="21"/>
    </row>
    <row r="29" spans="1:4" ht="12.75" customHeight="1">
      <c r="A29" s="34" t="s">
        <v>63</v>
      </c>
      <c r="B29" s="70">
        <f>185</f>
        <v>185</v>
      </c>
      <c r="C29" s="4">
        <f>B29/(338-92)</f>
        <v>0.7520325203252033</v>
      </c>
      <c r="D29" s="6" t="s">
        <v>66</v>
      </c>
    </row>
    <row r="30" spans="1:3" ht="12.75" customHeight="1">
      <c r="A30" s="34" t="s">
        <v>7</v>
      </c>
      <c r="B30" s="70">
        <f>249</f>
        <v>249</v>
      </c>
      <c r="C30" s="4">
        <f>B30/338</f>
        <v>0.7366863905325444</v>
      </c>
    </row>
    <row r="31" spans="1:3" ht="12.75" customHeight="1">
      <c r="A31" s="44" t="s">
        <v>6</v>
      </c>
      <c r="B31" s="70">
        <f>239</f>
        <v>239</v>
      </c>
      <c r="C31" s="4">
        <f>B31/338</f>
        <v>0.7071005917159763</v>
      </c>
    </row>
    <row r="32" spans="1:3" ht="12.75" customHeight="1">
      <c r="A32" s="62" t="s">
        <v>17</v>
      </c>
      <c r="B32" s="70">
        <f>221</f>
        <v>221</v>
      </c>
      <c r="C32" s="4">
        <f>B32/338</f>
        <v>0.6538461538461539</v>
      </c>
    </row>
    <row r="33" spans="1:3" ht="12.75" customHeight="1">
      <c r="A33" s="40" t="s">
        <v>15</v>
      </c>
      <c r="B33" s="70">
        <f>213</f>
        <v>213</v>
      </c>
      <c r="C33" s="4">
        <f>B33/338</f>
        <v>0.6301775147928994</v>
      </c>
    </row>
    <row r="34" spans="1:3" ht="12.75" customHeight="1">
      <c r="A34" s="35" t="s">
        <v>61</v>
      </c>
      <c r="B34" s="31">
        <f>147</f>
        <v>147</v>
      </c>
      <c r="C34" s="67">
        <f>B34/338</f>
        <v>0.4349112426035503</v>
      </c>
    </row>
  </sheetData>
  <sheetProtection selectLockedCells="1" selectUnlockedCells="1"/>
  <autoFilter ref="A1:C1">
    <sortState ref="A2:C34">
      <sortCondition descending="1" sortBy="value" ref="C2:C34"/>
    </sortState>
  </autoFilter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23.421875" style="80" customWidth="1"/>
    <col min="2" max="2" width="14.8515625" style="80" customWidth="1"/>
    <col min="3" max="3" width="21.00390625" style="79" customWidth="1"/>
    <col min="4" max="4" width="18.28125" style="80" customWidth="1"/>
    <col min="5" max="16384" width="9.140625" style="80" customWidth="1"/>
  </cols>
  <sheetData>
    <row r="1" spans="1:2" ht="12.75">
      <c r="A1" s="71" t="s">
        <v>0</v>
      </c>
      <c r="B1" s="58" t="s">
        <v>4</v>
      </c>
    </row>
    <row r="2" spans="1:2" ht="12.75">
      <c r="A2" s="64" t="s">
        <v>46</v>
      </c>
      <c r="B2" s="25">
        <v>39</v>
      </c>
    </row>
    <row r="3" spans="1:2" ht="12.75">
      <c r="A3" s="64" t="s">
        <v>14</v>
      </c>
      <c r="B3" s="28">
        <v>35</v>
      </c>
    </row>
    <row r="4" spans="1:2" ht="12.75">
      <c r="A4" s="40" t="s">
        <v>59</v>
      </c>
      <c r="B4" s="28">
        <v>34</v>
      </c>
    </row>
    <row r="5" spans="1:2" ht="12.75">
      <c r="A5" s="42" t="s">
        <v>49</v>
      </c>
      <c r="B5" s="29">
        <v>34</v>
      </c>
    </row>
    <row r="6" spans="1:2" ht="12.75">
      <c r="A6" s="72" t="s">
        <v>25</v>
      </c>
      <c r="B6" s="24">
        <v>32</v>
      </c>
    </row>
    <row r="7" spans="1:2" ht="12.75">
      <c r="A7" s="36" t="s">
        <v>15</v>
      </c>
      <c r="B7" s="29">
        <v>31</v>
      </c>
    </row>
    <row r="8" spans="1:2" ht="12.75">
      <c r="A8" s="34" t="s">
        <v>7</v>
      </c>
      <c r="B8" s="29">
        <v>30</v>
      </c>
    </row>
    <row r="9" spans="1:2" ht="12.75">
      <c r="A9" s="36" t="s">
        <v>18</v>
      </c>
      <c r="B9" s="29">
        <v>30</v>
      </c>
    </row>
    <row r="10" spans="1:2" ht="12.75">
      <c r="A10" s="37" t="s">
        <v>21</v>
      </c>
      <c r="B10" s="29">
        <v>30</v>
      </c>
    </row>
    <row r="11" spans="1:2" ht="12.75">
      <c r="A11" s="37" t="s">
        <v>57</v>
      </c>
      <c r="B11" s="29">
        <v>29</v>
      </c>
    </row>
    <row r="12" spans="1:2" ht="12.75">
      <c r="A12" s="37" t="s">
        <v>9</v>
      </c>
      <c r="B12" s="29">
        <v>27</v>
      </c>
    </row>
    <row r="13" spans="1:2" ht="12.75">
      <c r="A13" s="37" t="s">
        <v>12</v>
      </c>
      <c r="B13" s="29">
        <v>27</v>
      </c>
    </row>
    <row r="14" spans="1:2" ht="12.75">
      <c r="A14" s="62" t="s">
        <v>17</v>
      </c>
      <c r="B14" s="28">
        <v>27</v>
      </c>
    </row>
    <row r="15" spans="1:2" ht="12.75">
      <c r="A15" s="37" t="s">
        <v>16</v>
      </c>
      <c r="B15" s="29">
        <v>26</v>
      </c>
    </row>
    <row r="16" spans="1:2" ht="12.75">
      <c r="A16" s="41" t="s">
        <v>5</v>
      </c>
      <c r="B16" s="29">
        <v>24</v>
      </c>
    </row>
    <row r="17" spans="1:2" ht="12.75">
      <c r="A17" s="44" t="s">
        <v>55</v>
      </c>
      <c r="B17" s="29">
        <v>24</v>
      </c>
    </row>
    <row r="18" spans="1:2" ht="12.75">
      <c r="A18" s="37" t="s">
        <v>13</v>
      </c>
      <c r="B18" s="29">
        <v>23</v>
      </c>
    </row>
    <row r="19" spans="1:2" ht="12.75">
      <c r="A19" s="45" t="s">
        <v>67</v>
      </c>
      <c r="B19" s="70">
        <v>21</v>
      </c>
    </row>
    <row r="20" spans="1:2" ht="12.75">
      <c r="A20" s="45" t="s">
        <v>28</v>
      </c>
      <c r="B20" s="70">
        <v>19</v>
      </c>
    </row>
    <row r="21" spans="1:2" ht="12.75">
      <c r="A21" s="36" t="s">
        <v>8</v>
      </c>
      <c r="B21" s="29">
        <v>18</v>
      </c>
    </row>
    <row r="22" spans="1:2" ht="12.75">
      <c r="A22" s="61" t="s">
        <v>58</v>
      </c>
      <c r="B22" s="29">
        <v>17</v>
      </c>
    </row>
    <row r="23" spans="1:2" ht="12.75">
      <c r="A23" s="34" t="s">
        <v>63</v>
      </c>
      <c r="B23" s="29">
        <v>16</v>
      </c>
    </row>
    <row r="24" spans="1:2" ht="12.75">
      <c r="A24" s="35" t="s">
        <v>61</v>
      </c>
      <c r="B24" s="29">
        <v>16</v>
      </c>
    </row>
    <row r="25" spans="1:2" ht="12.75">
      <c r="A25" s="45" t="s">
        <v>27</v>
      </c>
      <c r="B25" s="70">
        <v>15</v>
      </c>
    </row>
    <row r="26" spans="1:2" ht="12.75">
      <c r="A26" s="37" t="s">
        <v>60</v>
      </c>
      <c r="B26" s="29">
        <v>15</v>
      </c>
    </row>
    <row r="27" spans="1:2" ht="12.75">
      <c r="A27" s="45" t="s">
        <v>23</v>
      </c>
      <c r="B27" s="23">
        <v>14</v>
      </c>
    </row>
    <row r="28" spans="1:2" ht="12.75">
      <c r="A28" s="38" t="s">
        <v>11</v>
      </c>
      <c r="B28" s="29">
        <v>13</v>
      </c>
    </row>
    <row r="29" spans="1:2" ht="12.75">
      <c r="A29" s="45" t="s">
        <v>24</v>
      </c>
      <c r="B29" s="70">
        <v>10</v>
      </c>
    </row>
    <row r="30" spans="1:2" ht="12.75">
      <c r="A30" s="36" t="s">
        <v>48</v>
      </c>
      <c r="B30" s="29">
        <v>10</v>
      </c>
    </row>
    <row r="31" spans="1:2" ht="12.75">
      <c r="A31" s="45" t="s">
        <v>10</v>
      </c>
      <c r="B31" s="23">
        <v>9</v>
      </c>
    </row>
    <row r="32" spans="1:2" ht="12.75">
      <c r="A32" s="33" t="s">
        <v>20</v>
      </c>
      <c r="B32" s="29">
        <v>7</v>
      </c>
    </row>
    <row r="33" spans="1:2" ht="12.75">
      <c r="A33" s="44" t="s">
        <v>6</v>
      </c>
      <c r="B33" s="66">
        <v>6</v>
      </c>
    </row>
    <row r="34" spans="1:2" ht="12.75">
      <c r="A34" s="72" t="s">
        <v>26</v>
      </c>
      <c r="B34" s="70">
        <v>6</v>
      </c>
    </row>
    <row r="35" spans="1:2" ht="12.75">
      <c r="A35" s="42" t="s">
        <v>47</v>
      </c>
      <c r="B35" s="29">
        <v>5</v>
      </c>
    </row>
    <row r="36" spans="1:2" ht="12.75">
      <c r="A36" s="72" t="s">
        <v>62</v>
      </c>
      <c r="B36" s="70">
        <v>5</v>
      </c>
    </row>
    <row r="37" spans="1:2" ht="12.75">
      <c r="A37" s="74" t="s">
        <v>45</v>
      </c>
      <c r="B37" s="29">
        <v>5</v>
      </c>
    </row>
    <row r="38" spans="1:2" ht="12.75">
      <c r="A38" s="32" t="s">
        <v>56</v>
      </c>
      <c r="B38" s="29">
        <v>4</v>
      </c>
    </row>
    <row r="39" spans="1:2" ht="12.75">
      <c r="A39" s="32" t="s">
        <v>22</v>
      </c>
      <c r="B39" s="29">
        <v>3</v>
      </c>
    </row>
    <row r="40" spans="1:2" ht="12.75">
      <c r="A40" s="43" t="s">
        <v>52</v>
      </c>
      <c r="B40" s="28">
        <v>2</v>
      </c>
    </row>
    <row r="41" spans="1:2" ht="12.75">
      <c r="A41" s="65" t="s">
        <v>50</v>
      </c>
      <c r="B41" s="27">
        <v>1</v>
      </c>
    </row>
    <row r="42" spans="1:2" ht="12.75">
      <c r="A42" s="33" t="s">
        <v>51</v>
      </c>
      <c r="B42" s="27">
        <v>1</v>
      </c>
    </row>
  </sheetData>
  <sheetProtection selectLockedCells="1" selectUnlockedCells="1"/>
  <autoFilter ref="A1:B1">
    <sortState ref="A2:B42">
      <sortCondition descending="1" sortBy="value" ref="B2:B42"/>
    </sortState>
  </autoFilter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2.8515625" style="6" customWidth="1"/>
    <col min="2" max="2" width="17.57421875" style="12" customWidth="1"/>
    <col min="3" max="3" width="17.421875" style="12" customWidth="1"/>
    <col min="4" max="4" width="9.8515625" style="12" customWidth="1"/>
    <col min="5" max="5" width="18.57421875" style="6" customWidth="1"/>
    <col min="6" max="16384" width="9.140625" style="6" customWidth="1"/>
  </cols>
  <sheetData>
    <row r="1" spans="1:4" ht="12.75">
      <c r="A1" s="3" t="s">
        <v>0</v>
      </c>
      <c r="B1" s="3" t="s">
        <v>44</v>
      </c>
      <c r="C1" s="3" t="s">
        <v>36</v>
      </c>
      <c r="D1" s="3" t="s">
        <v>29</v>
      </c>
    </row>
    <row r="2" spans="1:5" ht="12.75">
      <c r="A2" s="32" t="s">
        <v>56</v>
      </c>
      <c r="B2" s="25">
        <v>0</v>
      </c>
      <c r="C2" s="25">
        <v>0</v>
      </c>
      <c r="D2" s="25">
        <f aca="true" t="shared" si="0" ref="D2:D34">B2+C2</f>
        <v>0</v>
      </c>
      <c r="E2" s="22"/>
    </row>
    <row r="3" spans="1:5" ht="12.75">
      <c r="A3" s="42" t="s">
        <v>63</v>
      </c>
      <c r="B3" s="25">
        <v>0</v>
      </c>
      <c r="C3" s="25">
        <v>0</v>
      </c>
      <c r="D3" s="25">
        <f t="shared" si="0"/>
        <v>0</v>
      </c>
      <c r="E3" s="22"/>
    </row>
    <row r="4" spans="1:4" ht="12.75">
      <c r="A4" s="64" t="s">
        <v>46</v>
      </c>
      <c r="B4" s="25">
        <v>0</v>
      </c>
      <c r="C4" s="25">
        <v>0</v>
      </c>
      <c r="D4" s="25">
        <f t="shared" si="0"/>
        <v>0</v>
      </c>
    </row>
    <row r="5" spans="1:4" ht="12.75">
      <c r="A5" s="40" t="s">
        <v>48</v>
      </c>
      <c r="B5" s="25">
        <v>0</v>
      </c>
      <c r="C5" s="25">
        <v>0</v>
      </c>
      <c r="D5" s="25">
        <f t="shared" si="0"/>
        <v>0</v>
      </c>
    </row>
    <row r="6" spans="1:5" ht="12.75">
      <c r="A6" s="33" t="s">
        <v>13</v>
      </c>
      <c r="B6" s="25">
        <v>0</v>
      </c>
      <c r="C6" s="25">
        <v>0</v>
      </c>
      <c r="D6" s="25">
        <f t="shared" si="0"/>
        <v>0</v>
      </c>
      <c r="E6" s="22"/>
    </row>
    <row r="7" spans="1:4" ht="12.75">
      <c r="A7" s="39" t="s">
        <v>50</v>
      </c>
      <c r="B7" s="25">
        <v>0</v>
      </c>
      <c r="C7" s="25">
        <v>0</v>
      </c>
      <c r="D7" s="25">
        <f t="shared" si="0"/>
        <v>0</v>
      </c>
    </row>
    <row r="8" spans="1:4" ht="12.75">
      <c r="A8" s="37" t="s">
        <v>19</v>
      </c>
      <c r="B8" s="25">
        <v>0</v>
      </c>
      <c r="C8" s="25">
        <v>0</v>
      </c>
      <c r="D8" s="25">
        <f t="shared" si="0"/>
        <v>0</v>
      </c>
    </row>
    <row r="9" spans="1:4" ht="12.75">
      <c r="A9" s="37" t="s">
        <v>51</v>
      </c>
      <c r="B9" s="25">
        <v>0</v>
      </c>
      <c r="C9" s="25">
        <v>0</v>
      </c>
      <c r="D9" s="25">
        <f t="shared" si="0"/>
        <v>0</v>
      </c>
    </row>
    <row r="10" spans="1:4" ht="12.75">
      <c r="A10" s="63" t="s">
        <v>52</v>
      </c>
      <c r="B10" s="25">
        <v>0</v>
      </c>
      <c r="C10" s="25">
        <v>0</v>
      </c>
      <c r="D10" s="25">
        <f t="shared" si="0"/>
        <v>0</v>
      </c>
    </row>
    <row r="11" spans="1:4" ht="12.75">
      <c r="A11" s="41" t="s">
        <v>5</v>
      </c>
      <c r="B11" s="29">
        <v>0</v>
      </c>
      <c r="C11" s="29">
        <v>1</v>
      </c>
      <c r="D11" s="29">
        <f t="shared" si="0"/>
        <v>1</v>
      </c>
    </row>
    <row r="12" spans="1:4" ht="12.75">
      <c r="A12" s="34" t="s">
        <v>47</v>
      </c>
      <c r="B12" s="29">
        <v>1</v>
      </c>
      <c r="C12" s="29">
        <v>0</v>
      </c>
      <c r="D12" s="29">
        <f t="shared" si="0"/>
        <v>1</v>
      </c>
    </row>
    <row r="13" spans="1:4" ht="12.75">
      <c r="A13" s="37" t="s">
        <v>60</v>
      </c>
      <c r="B13" s="29">
        <v>1</v>
      </c>
      <c r="C13" s="29">
        <v>0</v>
      </c>
      <c r="D13" s="29">
        <f t="shared" si="0"/>
        <v>1</v>
      </c>
    </row>
    <row r="14" spans="1:4" ht="12.75">
      <c r="A14" s="38" t="s">
        <v>11</v>
      </c>
      <c r="B14" s="29">
        <v>1</v>
      </c>
      <c r="C14" s="29">
        <v>1</v>
      </c>
      <c r="D14" s="29">
        <f t="shared" si="0"/>
        <v>2</v>
      </c>
    </row>
    <row r="15" spans="1:4" ht="12.75">
      <c r="A15" s="35" t="s">
        <v>14</v>
      </c>
      <c r="B15" s="29">
        <v>0</v>
      </c>
      <c r="C15" s="29">
        <v>2</v>
      </c>
      <c r="D15" s="29">
        <f t="shared" si="0"/>
        <v>2</v>
      </c>
    </row>
    <row r="16" spans="1:4" ht="12.75">
      <c r="A16" s="38" t="s">
        <v>45</v>
      </c>
      <c r="B16" s="29">
        <v>1</v>
      </c>
      <c r="C16" s="29">
        <v>1</v>
      </c>
      <c r="D16" s="29">
        <f t="shared" si="0"/>
        <v>2</v>
      </c>
    </row>
    <row r="17" spans="1:4" ht="12.75">
      <c r="A17" s="37" t="s">
        <v>57</v>
      </c>
      <c r="B17" s="66">
        <v>1</v>
      </c>
      <c r="C17" s="29">
        <v>2</v>
      </c>
      <c r="D17" s="29">
        <f t="shared" si="0"/>
        <v>3</v>
      </c>
    </row>
    <row r="18" spans="1:4" ht="12.75">
      <c r="A18" s="36" t="s">
        <v>18</v>
      </c>
      <c r="B18" s="29">
        <v>3</v>
      </c>
      <c r="C18" s="29">
        <v>0</v>
      </c>
      <c r="D18" s="29">
        <f t="shared" si="0"/>
        <v>3</v>
      </c>
    </row>
    <row r="19" spans="1:4" ht="12.75">
      <c r="A19" s="37" t="s">
        <v>16</v>
      </c>
      <c r="B19" s="29">
        <v>2</v>
      </c>
      <c r="C19" s="29">
        <v>1</v>
      </c>
      <c r="D19" s="29">
        <f t="shared" si="0"/>
        <v>3</v>
      </c>
    </row>
    <row r="20" spans="1:4" ht="12.75">
      <c r="A20" s="36" t="s">
        <v>8</v>
      </c>
      <c r="B20" s="29">
        <v>4</v>
      </c>
      <c r="C20" s="29">
        <v>0</v>
      </c>
      <c r="D20" s="29">
        <f t="shared" si="0"/>
        <v>4</v>
      </c>
    </row>
    <row r="21" spans="1:4" ht="12.75">
      <c r="A21" s="61" t="s">
        <v>58</v>
      </c>
      <c r="B21" s="29">
        <v>1</v>
      </c>
      <c r="C21" s="29">
        <v>3</v>
      </c>
      <c r="D21" s="29">
        <f t="shared" si="0"/>
        <v>4</v>
      </c>
    </row>
    <row r="22" spans="1:4" ht="12.75">
      <c r="A22" s="36" t="s">
        <v>59</v>
      </c>
      <c r="B22" s="29">
        <v>1</v>
      </c>
      <c r="C22" s="29">
        <v>4</v>
      </c>
      <c r="D22" s="29">
        <f t="shared" si="0"/>
        <v>5</v>
      </c>
    </row>
    <row r="23" spans="1:4" ht="12.75">
      <c r="A23" s="37" t="s">
        <v>20</v>
      </c>
      <c r="B23" s="29">
        <v>5</v>
      </c>
      <c r="C23" s="29">
        <v>0</v>
      </c>
      <c r="D23" s="29">
        <f t="shared" si="0"/>
        <v>5</v>
      </c>
    </row>
    <row r="24" spans="1:4" ht="12.75">
      <c r="A24" s="44" t="s">
        <v>6</v>
      </c>
      <c r="B24" s="29">
        <v>3</v>
      </c>
      <c r="C24" s="29">
        <v>3</v>
      </c>
      <c r="D24" s="29">
        <f t="shared" si="0"/>
        <v>6</v>
      </c>
    </row>
    <row r="25" spans="1:4" ht="12.75">
      <c r="A25" s="62" t="s">
        <v>17</v>
      </c>
      <c r="B25" s="29">
        <v>3</v>
      </c>
      <c r="C25" s="29">
        <v>3</v>
      </c>
      <c r="D25" s="29">
        <f t="shared" si="0"/>
        <v>6</v>
      </c>
    </row>
    <row r="26" spans="1:4" ht="12.75">
      <c r="A26" s="37" t="s">
        <v>9</v>
      </c>
      <c r="B26" s="29">
        <v>3</v>
      </c>
      <c r="C26" s="29">
        <v>4</v>
      </c>
      <c r="D26" s="29">
        <f t="shared" si="0"/>
        <v>7</v>
      </c>
    </row>
    <row r="27" spans="1:4" ht="12.75">
      <c r="A27" s="36" t="s">
        <v>15</v>
      </c>
      <c r="B27" s="29">
        <v>3</v>
      </c>
      <c r="C27" s="29">
        <v>5</v>
      </c>
      <c r="D27" s="29">
        <f t="shared" si="0"/>
        <v>8</v>
      </c>
    </row>
    <row r="28" spans="1:4" ht="12.75">
      <c r="A28" s="37" t="s">
        <v>21</v>
      </c>
      <c r="B28" s="29">
        <v>1</v>
      </c>
      <c r="C28" s="29">
        <v>7</v>
      </c>
      <c r="D28" s="83">
        <f t="shared" si="0"/>
        <v>8</v>
      </c>
    </row>
    <row r="29" spans="1:4" ht="12.75">
      <c r="A29" s="34" t="s">
        <v>7</v>
      </c>
      <c r="B29" s="29">
        <v>4</v>
      </c>
      <c r="C29" s="29">
        <v>5</v>
      </c>
      <c r="D29" s="82">
        <f t="shared" si="0"/>
        <v>9</v>
      </c>
    </row>
    <row r="30" spans="1:4" ht="12.75">
      <c r="A30" s="37" t="s">
        <v>12</v>
      </c>
      <c r="B30" s="29">
        <v>4</v>
      </c>
      <c r="C30" s="29">
        <v>5</v>
      </c>
      <c r="D30" s="82">
        <f t="shared" si="0"/>
        <v>9</v>
      </c>
    </row>
    <row r="31" spans="1:4" ht="12.75">
      <c r="A31" s="41" t="s">
        <v>22</v>
      </c>
      <c r="B31" s="29">
        <v>9</v>
      </c>
      <c r="C31" s="29">
        <v>0</v>
      </c>
      <c r="D31" s="82">
        <f t="shared" si="0"/>
        <v>9</v>
      </c>
    </row>
    <row r="32" spans="1:4" ht="12.75">
      <c r="A32" s="44" t="s">
        <v>55</v>
      </c>
      <c r="B32" s="29">
        <v>5</v>
      </c>
      <c r="C32" s="29">
        <v>5</v>
      </c>
      <c r="D32" s="82">
        <f t="shared" si="0"/>
        <v>10</v>
      </c>
    </row>
    <row r="33" spans="1:4" ht="12.75">
      <c r="A33" s="84" t="s">
        <v>49</v>
      </c>
      <c r="B33" s="29">
        <v>9</v>
      </c>
      <c r="C33" s="66">
        <v>2</v>
      </c>
      <c r="D33" s="82">
        <f t="shared" si="0"/>
        <v>11</v>
      </c>
    </row>
    <row r="34" spans="1:4" ht="12.75">
      <c r="A34" s="35" t="s">
        <v>61</v>
      </c>
      <c r="B34" s="27">
        <v>5</v>
      </c>
      <c r="C34" s="27">
        <v>24</v>
      </c>
      <c r="D34" s="88">
        <f t="shared" si="0"/>
        <v>29</v>
      </c>
    </row>
  </sheetData>
  <sheetProtection selectLockedCells="1" selectUnlockedCells="1"/>
  <autoFilter ref="A1:D1">
    <sortState ref="A2:D34">
      <sortCondition sortBy="value" ref="D2:D34"/>
    </sortState>
  </autoFilter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Admin</cp:lastModifiedBy>
  <cp:lastPrinted>2020-07-19T12:54:43Z</cp:lastPrinted>
  <dcterms:created xsi:type="dcterms:W3CDTF">2020-05-06T14:41:11Z</dcterms:created>
  <dcterms:modified xsi:type="dcterms:W3CDTF">2020-07-19T12:54:48Z</dcterms:modified>
  <cp:category/>
  <cp:version/>
  <cp:contentType/>
  <cp:contentStatus/>
</cp:coreProperties>
</file>